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11939389" sheetId="1" r:id="rId1"/>
  </sheets>
  <calcPr calcId="124519"/>
</workbook>
</file>

<file path=xl/calcChain.xml><?xml version="1.0" encoding="utf-8"?>
<calcChain xmlns="http://schemas.openxmlformats.org/spreadsheetml/2006/main">
  <c r="I3" i="1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</calcChain>
</file>

<file path=xl/sharedStrings.xml><?xml version="1.0" encoding="utf-8"?>
<sst xmlns="http://schemas.openxmlformats.org/spreadsheetml/2006/main" count="216" uniqueCount="127">
  <si>
    <t>CATEGORY</t>
  </si>
  <si>
    <t>SEASON CODE</t>
  </si>
  <si>
    <t>RETURN TYPE</t>
  </si>
  <si>
    <t># OF PALLETS</t>
  </si>
  <si>
    <t># OF CARTONS</t>
  </si>
  <si>
    <t>TOTAL ORIGINAL RETAIL</t>
  </si>
  <si>
    <t># OF UNITS</t>
  </si>
  <si>
    <t>TOTAL CLIENT COST</t>
  </si>
  <si>
    <t>AVG. UNIT CLIENT COST</t>
  </si>
  <si>
    <t>HANDBAGS &amp; ACCESSORIES</t>
  </si>
  <si>
    <t>PRIMARILY FALL AND WINTER</t>
  </si>
  <si>
    <t>STORE STOCK</t>
  </si>
  <si>
    <t>UPC</t>
  </si>
  <si>
    <t>ITEM DESCRIPTION</t>
  </si>
  <si>
    <t>ORIGINAL QTY</t>
  </si>
  <si>
    <t>ORIGINAL RETAIL</t>
  </si>
  <si>
    <t>DEPARTMENT NAME</t>
  </si>
  <si>
    <t>VENDOR NAME</t>
  </si>
  <si>
    <t>IMAGE</t>
  </si>
  <si>
    <t>732994809955</t>
  </si>
  <si>
    <t>BLAKKE PU/SUEDE HOBO BASIC</t>
  </si>
  <si>
    <t>INC HANDBAGS</t>
  </si>
  <si>
    <t>MMG-INC-EDI/CGA DESIGNS</t>
  </si>
  <si>
    <t>732994397377</t>
  </si>
  <si>
    <t>MARNEY SG TOTE BASIC</t>
  </si>
  <si>
    <t>192351287442</t>
  </si>
  <si>
    <t>CALVIN KLEIN PYTHON WALL</t>
  </si>
  <si>
    <t>CK SLGS</t>
  </si>
  <si>
    <t>CALVIN KLEIN/G-III APPAREL GROUP</t>
  </si>
  <si>
    <t>192351287473</t>
  </si>
  <si>
    <t>CALVIN KLEIN WALLET</t>
  </si>
  <si>
    <t>636189511169</t>
  </si>
  <si>
    <t>AVERRY SIDE ZIP TOTE BASIC</t>
  </si>
  <si>
    <t>636193003957</t>
  </si>
  <si>
    <t>AVERRY SIDE Z LEO TO BASIC</t>
  </si>
  <si>
    <t>85612163053</t>
  </si>
  <si>
    <t>DANYELE HSHO SATIN C BASIC</t>
  </si>
  <si>
    <t>INC - LA REGALE</t>
  </si>
  <si>
    <t>732994494786</t>
  </si>
  <si>
    <t>PEBBLE CROC HOBO</t>
  </si>
  <si>
    <t>G BER HBG&amp;SLG</t>
  </si>
  <si>
    <t>GIANI BERNINI-EDI/CARRYLAND CO INC</t>
  </si>
  <si>
    <t>636202553145</t>
  </si>
  <si>
    <t>CISSY TRAP QUIL SATC BASIC</t>
  </si>
  <si>
    <t>192351287527</t>
  </si>
  <si>
    <t>CALVIN KLEIN LEATHER WRI</t>
  </si>
  <si>
    <t>706254733700</t>
  </si>
  <si>
    <t>LORYY HOT FIX CLUTCH</t>
  </si>
  <si>
    <t>732994164306</t>
  </si>
  <si>
    <t>VERONICA MCHAIN CLUT BASIC</t>
  </si>
  <si>
    <t>INC-EDI/WESTPORT MUNDI</t>
  </si>
  <si>
    <t>889532142286</t>
  </si>
  <si>
    <t>WILD WLD BST UMB</t>
  </si>
  <si>
    <t>COACH SLGS</t>
  </si>
  <si>
    <t>COACH LEATHERWARE</t>
  </si>
  <si>
    <t>192351287343</t>
  </si>
  <si>
    <t>CALVIN KLEIN PYTHON WRIS</t>
  </si>
  <si>
    <t>732994494823</t>
  </si>
  <si>
    <t>PEB/CROC DZIP XBODY</t>
  </si>
  <si>
    <t>689439171477</t>
  </si>
  <si>
    <t>FARAHH 2 BACKPACK</t>
  </si>
  <si>
    <t>732994354981</t>
  </si>
  <si>
    <t>HAILI BEVEL CROSSBOD BASIC</t>
  </si>
  <si>
    <t>706254714624</t>
  </si>
  <si>
    <t>ELLIAH EW SHOULDR XB BASIC</t>
  </si>
  <si>
    <t>706254714617</t>
  </si>
  <si>
    <t>636189509456</t>
  </si>
  <si>
    <t>MARNEY METALLIC XBO BASIC</t>
  </si>
  <si>
    <t>636202571255</t>
  </si>
  <si>
    <t>GLAM SNAKE WOC BASIC</t>
  </si>
  <si>
    <t>636202571262</t>
  </si>
  <si>
    <t>636202565490</t>
  </si>
  <si>
    <t>GLAM METALLIC WOC BASIC</t>
  </si>
  <si>
    <t>636202909928</t>
  </si>
  <si>
    <t>ALISA NYLON MET BBG BASIC</t>
  </si>
  <si>
    <t>636202909935</t>
  </si>
  <si>
    <t>ALISA NYLON LEO BBG BASIC</t>
  </si>
  <si>
    <t>636189528839</t>
  </si>
  <si>
    <t>BOWAH HANDS THRU CLU BASIC</t>
  </si>
  <si>
    <t>636202553039</t>
  </si>
  <si>
    <t>885935817714</t>
  </si>
  <si>
    <t>HUNTLEY ZIP ARND BLACK</t>
  </si>
  <si>
    <t>GUESS/YNG ATT</t>
  </si>
  <si>
    <t>GUESS/SIGNAL PRODUCTS INC</t>
  </si>
  <si>
    <t>190231184188</t>
  </si>
  <si>
    <t>LOGO LUXE SLG MULTI CLUT</t>
  </si>
  <si>
    <t>636189511657</t>
  </si>
  <si>
    <t>MOLYY SNAKE PARTY PO BASIC</t>
  </si>
  <si>
    <t>636189511640</t>
  </si>
  <si>
    <t>636202909843</t>
  </si>
  <si>
    <t>QUIIN QULT STD BLT B BASIC</t>
  </si>
  <si>
    <t>190231190165</t>
  </si>
  <si>
    <t>STONE MULTI DIGITAL SLG</t>
  </si>
  <si>
    <t>190231185345</t>
  </si>
  <si>
    <t>BLACK DIGITAL SLG MULTI</t>
  </si>
  <si>
    <t>732994164276</t>
  </si>
  <si>
    <t>HETHER LEOPARD CLUTC BASIC</t>
  </si>
  <si>
    <t>636202565315</t>
  </si>
  <si>
    <t>GLAM MP QUILT ZA WA BASIC</t>
  </si>
  <si>
    <t>726895927269</t>
  </si>
  <si>
    <t>QUIIN ZA WRIST WALLE BASIC</t>
  </si>
  <si>
    <t>689439139552</t>
  </si>
  <si>
    <t>JENAE SS SM ZA WALLE BASIC</t>
  </si>
  <si>
    <t>689439139569</t>
  </si>
  <si>
    <t>77979349447</t>
  </si>
  <si>
    <t>LUGG DASHER</t>
  </si>
  <si>
    <t>CLSD-S&amp;C HBGS</t>
  </si>
  <si>
    <t>STYLE &amp; CO-EDI/SLGS/WESTPORT-MUNDI</t>
  </si>
  <si>
    <t>77979585166</t>
  </si>
  <si>
    <t>SOFTY FRAMED INDEXER</t>
  </si>
  <si>
    <t>GB SLGS-EDI/MUNDI WESTPORT</t>
  </si>
  <si>
    <t>732994451703</t>
  </si>
  <si>
    <t>PATENT FRAMED INDEX</t>
  </si>
  <si>
    <t>51059788531</t>
  </si>
  <si>
    <t>CROCHET PACKABLE FEDORA</t>
  </si>
  <si>
    <t>PB HATS</t>
  </si>
  <si>
    <t>INC/COLLECTION XIIX LTD</t>
  </si>
  <si>
    <t>636202571682</t>
  </si>
  <si>
    <t>GLAM LUCIDO CARDCAS BASIC</t>
  </si>
  <si>
    <t>706254808705</t>
  </si>
  <si>
    <t>PENNYY FLT MSH COIN BASIC</t>
  </si>
  <si>
    <t>732994251815</t>
  </si>
  <si>
    <t>HAZEL SG STUD CARDC BASIC</t>
  </si>
  <si>
    <t>636202565155</t>
  </si>
  <si>
    <t>GLAM METAL ID CASE BASIC</t>
  </si>
  <si>
    <t>636202565254</t>
  </si>
  <si>
    <t>636202565148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</si>
</sst>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1" fontId="19" fillId="0" borderId="0" xfId="0" applyNumberFormat="1" applyFont="1" applyAlignment="1">
      <alignment horizontal="center" wrapText="1"/>
    </xf>
    <xf numFmtId="8" fontId="0" fillId="0" borderId="0" xfId="0" applyNumberFormat="1"/>
    <xf numFmtId="8" fontId="19" fillId="0" borderId="0" xfId="0" applyNumberFormat="1" applyFont="1" applyAlignment="1">
      <alignment wrapText="1"/>
    </xf>
    <xf numFmtId="0" fontId="19" fillId="0" borderId="0" xfId="0" applyFont="1" applyAlignment="1">
      <alignment horizontal="center" wrapText="1"/>
    </xf>
    <xf numFmtId="8" fontId="19" fillId="0" borderId="0" xfId="0" applyNumberFormat="1" applyFont="1" applyAlignment="1">
      <alignment horizontal="center" wrapText="1"/>
    </xf>
    <xf numFmtId="2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right" wrapText="1"/>
    </xf>
    <xf numFmtId="0" fontId="20" fillId="0" borderId="0" xfId="0" applyFont="1" applyAlignment="1">
      <alignment wrapText="1"/>
    </xf>
    <xf numFmtId="0" fontId="18" fillId="33" borderId="0" xfId="0" applyFont="1" applyFill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>
      <selection activeCell="G6" sqref="G6"/>
    </sheetView>
  </sheetViews>
  <sheetFormatPr defaultRowHeight="15"/>
  <cols>
    <col min="1" max="1" width="14.28515625" customWidth="1"/>
    <col min="2" max="2" width="22.28515625" customWidth="1"/>
    <col min="3" max="3" width="15" customWidth="1"/>
    <col min="4" max="4" width="23.5703125" customWidth="1"/>
    <col min="5" max="5" width="15" customWidth="1"/>
    <col min="6" max="6" width="12" bestFit="1" customWidth="1"/>
    <col min="7" max="7" width="25.85546875" customWidth="1"/>
    <col min="8" max="8" width="31.7109375" customWidth="1"/>
    <col min="9" max="10" width="11.42578125" customWidth="1"/>
    <col min="11" max="11" width="10.85546875" customWidth="1"/>
    <col min="12" max="12" width="6.85546875" customWidth="1"/>
    <col min="13" max="13" width="9.7109375" customWidth="1"/>
    <col min="14" max="14" width="12.140625" customWidth="1"/>
    <col min="15" max="15" width="36.28515625" bestFit="1" customWidth="1"/>
    <col min="16" max="16" width="64.28515625" customWidth="1"/>
  </cols>
  <sheetData>
    <row r="1" spans="1:14" s="1" customFormat="1"/>
    <row r="2" spans="1:14" ht="36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</row>
    <row r="3" spans="1:14" ht="24.75">
      <c r="A3" s="3" t="s">
        <v>9</v>
      </c>
      <c r="B3" s="4" t="s">
        <v>10</v>
      </c>
      <c r="C3" s="5" t="s">
        <v>11</v>
      </c>
      <c r="D3" s="5">
        <v>1</v>
      </c>
      <c r="E3" s="3">
        <v>1</v>
      </c>
      <c r="F3" s="7">
        <v>3832.5</v>
      </c>
      <c r="G3" s="8">
        <v>73</v>
      </c>
      <c r="H3" s="9">
        <v>1449</v>
      </c>
      <c r="I3" s="7">
        <f>H3/G3</f>
        <v>19.849315068493151</v>
      </c>
      <c r="J3" s="6"/>
    </row>
    <row r="4" spans="1:14">
      <c r="A4" s="3"/>
      <c r="B4" s="4"/>
      <c r="C4" s="4"/>
      <c r="D4" s="3"/>
      <c r="E4" s="3"/>
      <c r="F4" s="4"/>
      <c r="G4" s="5"/>
      <c r="H4" s="5"/>
      <c r="I4" s="3"/>
      <c r="J4" s="7"/>
      <c r="K4" s="7"/>
      <c r="L4" s="8"/>
      <c r="M4" s="9"/>
      <c r="N4" s="7"/>
    </row>
    <row r="5" spans="1:14" s="1" customFormat="1"/>
    <row r="6" spans="1:14">
      <c r="A6" s="2"/>
      <c r="B6" s="2"/>
      <c r="C6" s="2"/>
      <c r="D6" s="2"/>
    </row>
    <row r="7" spans="1:14">
      <c r="A7" s="10"/>
      <c r="B7" s="3"/>
      <c r="C7" s="7"/>
      <c r="D7" s="7"/>
    </row>
    <row r="8" spans="1:14" s="1" customFormat="1"/>
    <row r="9" spans="1:14" ht="24">
      <c r="A9" s="14" t="s">
        <v>12</v>
      </c>
      <c r="B9" s="14" t="s">
        <v>13</v>
      </c>
      <c r="C9" s="14" t="s">
        <v>14</v>
      </c>
      <c r="D9" s="14" t="s">
        <v>15</v>
      </c>
      <c r="E9" s="14" t="s">
        <v>5</v>
      </c>
      <c r="F9" s="14" t="s">
        <v>16</v>
      </c>
      <c r="G9" s="14" t="s">
        <v>17</v>
      </c>
      <c r="H9" s="14" t="s">
        <v>18</v>
      </c>
    </row>
    <row r="10" spans="1:14" ht="48.75">
      <c r="A10" s="11" t="s">
        <v>19</v>
      </c>
      <c r="B10" s="3" t="s">
        <v>20</v>
      </c>
      <c r="C10" s="5">
        <v>1</v>
      </c>
      <c r="D10" s="12">
        <v>129.5</v>
      </c>
      <c r="E10" s="7">
        <v>129.5</v>
      </c>
      <c r="F10" s="3" t="s">
        <v>21</v>
      </c>
      <c r="G10" s="3" t="s">
        <v>22</v>
      </c>
      <c r="H10" s="13" t="str">
        <f>HYPERLINK("http://slimages.macys.com/is/image/MCY/11414336 ")</f>
        <v xml:space="preserve">http://slimages.macys.com/is/image/MCY/11414336 </v>
      </c>
    </row>
    <row r="11" spans="1:14" ht="48.75">
      <c r="A11" s="11" t="s">
        <v>23</v>
      </c>
      <c r="B11" s="3" t="s">
        <v>24</v>
      </c>
      <c r="C11" s="5">
        <v>1</v>
      </c>
      <c r="D11" s="12">
        <v>99.5</v>
      </c>
      <c r="E11" s="7">
        <v>99.5</v>
      </c>
      <c r="F11" s="3" t="s">
        <v>21</v>
      </c>
      <c r="G11" s="3" t="s">
        <v>22</v>
      </c>
      <c r="H11" s="13" t="str">
        <f>HYPERLINK("http://slimages.macys.com/is/image/MCY/9911770 ")</f>
        <v xml:space="preserve">http://slimages.macys.com/is/image/MCY/9911770 </v>
      </c>
    </row>
    <row r="12" spans="1:14" ht="48.75">
      <c r="A12" s="11" t="s">
        <v>25</v>
      </c>
      <c r="B12" s="3" t="s">
        <v>26</v>
      </c>
      <c r="C12" s="5">
        <v>1</v>
      </c>
      <c r="D12" s="12">
        <v>98</v>
      </c>
      <c r="E12" s="7">
        <v>98</v>
      </c>
      <c r="F12" s="3" t="s">
        <v>27</v>
      </c>
      <c r="G12" s="3" t="s">
        <v>28</v>
      </c>
      <c r="H12" s="13" t="str">
        <f>HYPERLINK("http://slimages.macys.com/is/image/MCY/10153322 ")</f>
        <v xml:space="preserve">http://slimages.macys.com/is/image/MCY/10153322 </v>
      </c>
    </row>
    <row r="13" spans="1:14" ht="48.75">
      <c r="A13" s="11" t="s">
        <v>29</v>
      </c>
      <c r="B13" s="3" t="s">
        <v>30</v>
      </c>
      <c r="C13" s="5">
        <v>1</v>
      </c>
      <c r="D13" s="12">
        <v>98</v>
      </c>
      <c r="E13" s="7">
        <v>98</v>
      </c>
      <c r="F13" s="3" t="s">
        <v>27</v>
      </c>
      <c r="G13" s="3" t="s">
        <v>28</v>
      </c>
      <c r="H13" s="13" t="str">
        <f>HYPERLINK("http://slimages.macys.com/is/image/MCY/10153350 ")</f>
        <v xml:space="preserve">http://slimages.macys.com/is/image/MCY/10153350 </v>
      </c>
    </row>
    <row r="14" spans="1:14" ht="48.75">
      <c r="A14" s="11" t="s">
        <v>31</v>
      </c>
      <c r="B14" s="3" t="s">
        <v>32</v>
      </c>
      <c r="C14" s="5">
        <v>1</v>
      </c>
      <c r="D14" s="12">
        <v>99.5</v>
      </c>
      <c r="E14" s="7">
        <v>99.5</v>
      </c>
      <c r="F14" s="3" t="s">
        <v>21</v>
      </c>
      <c r="G14" s="3" t="s">
        <v>22</v>
      </c>
      <c r="H14" s="13" t="str">
        <f>HYPERLINK("http://slimages.macys.com/is/image/MCY/10141313 ")</f>
        <v xml:space="preserve">http://slimages.macys.com/is/image/MCY/10141313 </v>
      </c>
    </row>
    <row r="15" spans="1:14" ht="48.75">
      <c r="A15" s="11" t="s">
        <v>33</v>
      </c>
      <c r="B15" s="3" t="s">
        <v>34</v>
      </c>
      <c r="C15" s="5">
        <v>1</v>
      </c>
      <c r="D15" s="12">
        <v>99.5</v>
      </c>
      <c r="E15" s="7">
        <v>99.5</v>
      </c>
      <c r="F15" s="3" t="s">
        <v>21</v>
      </c>
      <c r="G15" s="3" t="s">
        <v>22</v>
      </c>
      <c r="H15" s="13" t="str">
        <f>HYPERLINK("http://slimages.macys.com/is/image/MCY/10134382 ")</f>
        <v xml:space="preserve">http://slimages.macys.com/is/image/MCY/10134382 </v>
      </c>
    </row>
    <row r="16" spans="1:14" ht="48.75">
      <c r="A16" s="11" t="s">
        <v>35</v>
      </c>
      <c r="B16" s="3" t="s">
        <v>36</v>
      </c>
      <c r="C16" s="5">
        <v>1</v>
      </c>
      <c r="D16" s="12">
        <v>79.5</v>
      </c>
      <c r="E16" s="7">
        <v>79.5</v>
      </c>
      <c r="F16" s="3" t="s">
        <v>21</v>
      </c>
      <c r="G16" s="3" t="s">
        <v>37</v>
      </c>
      <c r="H16" s="13" t="str">
        <f>HYPERLINK("http://slimages.macys.com/is/image/MCY/9434581 ")</f>
        <v xml:space="preserve">http://slimages.macys.com/is/image/MCY/9434581 </v>
      </c>
    </row>
    <row r="17" spans="1:8" ht="48.75">
      <c r="A17" s="11" t="s">
        <v>38</v>
      </c>
      <c r="B17" s="3" t="s">
        <v>39</v>
      </c>
      <c r="C17" s="5">
        <v>1</v>
      </c>
      <c r="D17" s="12">
        <v>119.6</v>
      </c>
      <c r="E17" s="7">
        <v>119.6</v>
      </c>
      <c r="F17" s="3" t="s">
        <v>40</v>
      </c>
      <c r="G17" s="3" t="s">
        <v>41</v>
      </c>
      <c r="H17" s="13" t="str">
        <f>HYPERLINK("http://slimages.macys.com/is/image/MCY/10385131 ")</f>
        <v xml:space="preserve">http://slimages.macys.com/is/image/MCY/10385131 </v>
      </c>
    </row>
    <row r="18" spans="1:8" ht="48.75">
      <c r="A18" s="11" t="s">
        <v>42</v>
      </c>
      <c r="B18" s="3" t="s">
        <v>43</v>
      </c>
      <c r="C18" s="5">
        <v>1</v>
      </c>
      <c r="D18" s="12">
        <v>89.5</v>
      </c>
      <c r="E18" s="7">
        <v>89.5</v>
      </c>
      <c r="F18" s="3" t="s">
        <v>21</v>
      </c>
      <c r="G18" s="3" t="s">
        <v>22</v>
      </c>
      <c r="H18" s="13" t="str">
        <f>HYPERLINK("http://slimages.macys.com/is/image/MCY/10290420 ")</f>
        <v xml:space="preserve">http://slimages.macys.com/is/image/MCY/10290420 </v>
      </c>
    </row>
    <row r="19" spans="1:8" ht="48.75">
      <c r="A19" s="11" t="s">
        <v>44</v>
      </c>
      <c r="B19" s="3" t="s">
        <v>45</v>
      </c>
      <c r="C19" s="5">
        <v>2</v>
      </c>
      <c r="D19" s="12">
        <v>78</v>
      </c>
      <c r="E19" s="7">
        <v>156</v>
      </c>
      <c r="F19" s="3" t="s">
        <v>27</v>
      </c>
      <c r="G19" s="3" t="s">
        <v>28</v>
      </c>
      <c r="H19" s="13" t="str">
        <f>HYPERLINK("http://slimages.macys.com/is/image/MCY/10149508 ")</f>
        <v xml:space="preserve">http://slimages.macys.com/is/image/MCY/10149508 </v>
      </c>
    </row>
    <row r="20" spans="1:8" ht="48.75">
      <c r="A20" s="11" t="s">
        <v>46</v>
      </c>
      <c r="B20" s="3" t="s">
        <v>47</v>
      </c>
      <c r="C20" s="5">
        <v>1</v>
      </c>
      <c r="D20" s="12">
        <v>79.5</v>
      </c>
      <c r="E20" s="7">
        <v>79.5</v>
      </c>
      <c r="F20" s="3" t="s">
        <v>21</v>
      </c>
      <c r="G20" s="3" t="s">
        <v>22</v>
      </c>
      <c r="H20" s="13" t="str">
        <f>HYPERLINK("http://slimages.macys.com/is/image/MCY/10442269 ")</f>
        <v xml:space="preserve">http://slimages.macys.com/is/image/MCY/10442269 </v>
      </c>
    </row>
    <row r="21" spans="1:8" ht="48.75">
      <c r="A21" s="11" t="s">
        <v>48</v>
      </c>
      <c r="B21" s="3" t="s">
        <v>49</v>
      </c>
      <c r="C21" s="5">
        <v>1</v>
      </c>
      <c r="D21" s="12">
        <v>79.5</v>
      </c>
      <c r="E21" s="7">
        <v>79.5</v>
      </c>
      <c r="F21" s="3" t="s">
        <v>21</v>
      </c>
      <c r="G21" s="3" t="s">
        <v>50</v>
      </c>
      <c r="H21" s="13" t="str">
        <f>HYPERLINK("http://slimages.macys.com/is/image/MCY/9965861 ")</f>
        <v xml:space="preserve">http://slimages.macys.com/is/image/MCY/9965861 </v>
      </c>
    </row>
    <row r="22" spans="1:8" ht="48.75">
      <c r="A22" s="11" t="s">
        <v>51</v>
      </c>
      <c r="B22" s="3" t="s">
        <v>52</v>
      </c>
      <c r="C22" s="5">
        <v>4</v>
      </c>
      <c r="D22" s="12">
        <v>2</v>
      </c>
      <c r="E22" s="7">
        <v>8</v>
      </c>
      <c r="F22" s="3" t="s">
        <v>53</v>
      </c>
      <c r="G22" s="3" t="s">
        <v>54</v>
      </c>
      <c r="H22" s="13" t="str">
        <f>HYPERLINK("http://slimages.macys.com/is/image/MCY/3506303 ")</f>
        <v xml:space="preserve">http://slimages.macys.com/is/image/MCY/3506303 </v>
      </c>
    </row>
    <row r="23" spans="1:8" ht="48.75">
      <c r="A23" s="11" t="s">
        <v>55</v>
      </c>
      <c r="B23" s="3" t="s">
        <v>56</v>
      </c>
      <c r="C23" s="5">
        <v>1</v>
      </c>
      <c r="D23" s="12">
        <v>68</v>
      </c>
      <c r="E23" s="7">
        <v>68</v>
      </c>
      <c r="F23" s="3" t="s">
        <v>27</v>
      </c>
      <c r="G23" s="3" t="s">
        <v>28</v>
      </c>
      <c r="H23" s="13" t="str">
        <f>HYPERLINK("http://slimages.macys.com/is/image/MCY/10149500 ")</f>
        <v xml:space="preserve">http://slimages.macys.com/is/image/MCY/10149500 </v>
      </c>
    </row>
    <row r="24" spans="1:8" ht="48.75">
      <c r="A24" s="11" t="s">
        <v>57</v>
      </c>
      <c r="B24" s="3" t="s">
        <v>58</v>
      </c>
      <c r="C24" s="5">
        <v>1</v>
      </c>
      <c r="D24" s="12">
        <v>103.6</v>
      </c>
      <c r="E24" s="7">
        <v>103.6</v>
      </c>
      <c r="F24" s="3" t="s">
        <v>40</v>
      </c>
      <c r="G24" s="3" t="s">
        <v>41</v>
      </c>
      <c r="H24" s="13" t="str">
        <f>HYPERLINK("http://slimages.macys.com/is/image/MCY/10383644 ")</f>
        <v xml:space="preserve">http://slimages.macys.com/is/image/MCY/10383644 </v>
      </c>
    </row>
    <row r="25" spans="1:8" ht="48.75">
      <c r="A25" s="11" t="s">
        <v>59</v>
      </c>
      <c r="B25" s="3" t="s">
        <v>60</v>
      </c>
      <c r="C25" s="5">
        <v>1</v>
      </c>
      <c r="D25" s="12">
        <v>79.5</v>
      </c>
      <c r="E25" s="7">
        <v>79.5</v>
      </c>
      <c r="F25" s="3" t="s">
        <v>21</v>
      </c>
      <c r="G25" s="3" t="s">
        <v>22</v>
      </c>
      <c r="H25" s="13" t="str">
        <f>HYPERLINK("http://slimages.macys.com/is/image/MCY/9779822 ")</f>
        <v xml:space="preserve">http://slimages.macys.com/is/image/MCY/9779822 </v>
      </c>
    </row>
    <row r="26" spans="1:8" ht="48.75">
      <c r="A26" s="11" t="s">
        <v>61</v>
      </c>
      <c r="B26" s="3" t="s">
        <v>62</v>
      </c>
      <c r="C26" s="5">
        <v>1</v>
      </c>
      <c r="D26" s="12">
        <v>69.5</v>
      </c>
      <c r="E26" s="7">
        <v>69.5</v>
      </c>
      <c r="F26" s="3" t="s">
        <v>21</v>
      </c>
      <c r="G26" s="3" t="s">
        <v>22</v>
      </c>
      <c r="H26" s="13" t="str">
        <f>HYPERLINK("http://slimages.macys.com/is/image/MCY/9893436 ")</f>
        <v xml:space="preserve">http://slimages.macys.com/is/image/MCY/9893436 </v>
      </c>
    </row>
    <row r="27" spans="1:8" ht="48.75">
      <c r="A27" s="11" t="s">
        <v>63</v>
      </c>
      <c r="B27" s="3" t="s">
        <v>64</v>
      </c>
      <c r="C27" s="5">
        <v>3</v>
      </c>
      <c r="D27" s="12">
        <v>69.5</v>
      </c>
      <c r="E27" s="7">
        <v>208.5</v>
      </c>
      <c r="F27" s="3" t="s">
        <v>21</v>
      </c>
      <c r="G27" s="3" t="s">
        <v>22</v>
      </c>
      <c r="H27" s="13" t="str">
        <f>HYPERLINK("http://slimages.macys.com/is/image/MCY/10973115 ")</f>
        <v xml:space="preserve">http://slimages.macys.com/is/image/MCY/10973115 </v>
      </c>
    </row>
    <row r="28" spans="1:8" ht="48.75">
      <c r="A28" s="11" t="s">
        <v>65</v>
      </c>
      <c r="B28" s="3" t="s">
        <v>64</v>
      </c>
      <c r="C28" s="5">
        <v>2</v>
      </c>
      <c r="D28" s="12">
        <v>69.5</v>
      </c>
      <c r="E28" s="7">
        <v>139</v>
      </c>
      <c r="F28" s="3" t="s">
        <v>21</v>
      </c>
      <c r="G28" s="3" t="s">
        <v>22</v>
      </c>
      <c r="H28" s="13" t="str">
        <f>HYPERLINK("http://slimages.macys.com/is/image/MCY/10973115 ")</f>
        <v xml:space="preserve">http://slimages.macys.com/is/image/MCY/10973115 </v>
      </c>
    </row>
    <row r="29" spans="1:8" ht="48.75">
      <c r="A29" s="11" t="s">
        <v>66</v>
      </c>
      <c r="B29" s="3" t="s">
        <v>67</v>
      </c>
      <c r="C29" s="5">
        <v>1</v>
      </c>
      <c r="D29" s="12">
        <v>59.5</v>
      </c>
      <c r="E29" s="7">
        <v>59.5</v>
      </c>
      <c r="F29" s="3" t="s">
        <v>21</v>
      </c>
      <c r="G29" s="3" t="s">
        <v>22</v>
      </c>
      <c r="H29" s="13" t="str">
        <f>HYPERLINK("http://slimages.macys.com/is/image/MCY/9863230 ")</f>
        <v xml:space="preserve">http://slimages.macys.com/is/image/MCY/9863230 </v>
      </c>
    </row>
    <row r="30" spans="1:8" ht="48.75">
      <c r="A30" s="11" t="s">
        <v>68</v>
      </c>
      <c r="B30" s="3" t="s">
        <v>69</v>
      </c>
      <c r="C30" s="5">
        <v>2</v>
      </c>
      <c r="D30" s="12">
        <v>59.5</v>
      </c>
      <c r="E30" s="7">
        <v>119</v>
      </c>
      <c r="F30" s="3" t="s">
        <v>21</v>
      </c>
      <c r="G30" s="3" t="s">
        <v>22</v>
      </c>
      <c r="H30" s="13" t="str">
        <f>HYPERLINK("http://slimages.macys.com/is/image/MCY/10290979 ")</f>
        <v xml:space="preserve">http://slimages.macys.com/is/image/MCY/10290979 </v>
      </c>
    </row>
    <row r="31" spans="1:8" ht="48.75">
      <c r="A31" s="11" t="s">
        <v>70</v>
      </c>
      <c r="B31" s="3" t="s">
        <v>69</v>
      </c>
      <c r="C31" s="5">
        <v>2</v>
      </c>
      <c r="D31" s="12">
        <v>59.5</v>
      </c>
      <c r="E31" s="7">
        <v>119</v>
      </c>
      <c r="F31" s="3" t="s">
        <v>21</v>
      </c>
      <c r="G31" s="3" t="s">
        <v>22</v>
      </c>
      <c r="H31" s="13" t="str">
        <f>HYPERLINK("http://slimages.macys.com/is/image/MCY/10290978 ")</f>
        <v xml:space="preserve">http://slimages.macys.com/is/image/MCY/10290978 </v>
      </c>
    </row>
    <row r="32" spans="1:8" ht="48.75">
      <c r="A32" s="11" t="s">
        <v>71</v>
      </c>
      <c r="B32" s="3" t="s">
        <v>72</v>
      </c>
      <c r="C32" s="5">
        <v>2</v>
      </c>
      <c r="D32" s="12">
        <v>59.5</v>
      </c>
      <c r="E32" s="7">
        <v>119</v>
      </c>
      <c r="F32" s="3" t="s">
        <v>21</v>
      </c>
      <c r="G32" s="3" t="s">
        <v>22</v>
      </c>
      <c r="H32" s="13" t="str">
        <f>HYPERLINK("http://slimages.macys.com/is/image/MCY/10332874 ")</f>
        <v xml:space="preserve">http://slimages.macys.com/is/image/MCY/10332874 </v>
      </c>
    </row>
    <row r="33" spans="1:8" ht="48.75">
      <c r="A33" s="11" t="s">
        <v>73</v>
      </c>
      <c r="B33" s="3" t="s">
        <v>74</v>
      </c>
      <c r="C33" s="5">
        <v>1</v>
      </c>
      <c r="D33" s="12">
        <v>69.5</v>
      </c>
      <c r="E33" s="7">
        <v>69.5</v>
      </c>
      <c r="F33" s="3" t="s">
        <v>21</v>
      </c>
      <c r="G33" s="3" t="s">
        <v>22</v>
      </c>
      <c r="H33" s="13" t="str">
        <f>HYPERLINK("http://slimages.macys.com/is/image/MCY/11745958 ")</f>
        <v xml:space="preserve">http://slimages.macys.com/is/image/MCY/11745958 </v>
      </c>
    </row>
    <row r="34" spans="1:8" ht="48.75">
      <c r="A34" s="11" t="s">
        <v>75</v>
      </c>
      <c r="B34" s="3" t="s">
        <v>76</v>
      </c>
      <c r="C34" s="5">
        <v>1</v>
      </c>
      <c r="D34" s="12">
        <v>69.5</v>
      </c>
      <c r="E34" s="7">
        <v>69.5</v>
      </c>
      <c r="F34" s="3" t="s">
        <v>21</v>
      </c>
      <c r="G34" s="3" t="s">
        <v>22</v>
      </c>
      <c r="H34" s="13" t="str">
        <f>HYPERLINK("http://slimages.macys.com/is/image/MCY/10383179 ")</f>
        <v xml:space="preserve">http://slimages.macys.com/is/image/MCY/10383179 </v>
      </c>
    </row>
    <row r="35" spans="1:8" ht="48.75">
      <c r="A35" s="11" t="s">
        <v>77</v>
      </c>
      <c r="B35" s="3" t="s">
        <v>78</v>
      </c>
      <c r="C35" s="5">
        <v>3</v>
      </c>
      <c r="D35" s="12">
        <v>49.5</v>
      </c>
      <c r="E35" s="7">
        <v>148.5</v>
      </c>
      <c r="F35" s="3" t="s">
        <v>21</v>
      </c>
      <c r="G35" s="3" t="s">
        <v>22</v>
      </c>
      <c r="H35" s="13" t="str">
        <f>HYPERLINK("http://slimages.macys.com/is/image/MCY/10028732 ")</f>
        <v xml:space="preserve">http://slimages.macys.com/is/image/MCY/10028732 </v>
      </c>
    </row>
    <row r="36" spans="1:8" ht="48.75">
      <c r="A36" s="11" t="s">
        <v>79</v>
      </c>
      <c r="B36" s="3" t="s">
        <v>78</v>
      </c>
      <c r="C36" s="5">
        <v>1</v>
      </c>
      <c r="D36" s="12">
        <v>49.5</v>
      </c>
      <c r="E36" s="7">
        <v>49.5</v>
      </c>
      <c r="F36" s="3" t="s">
        <v>21</v>
      </c>
      <c r="G36" s="3" t="s">
        <v>22</v>
      </c>
      <c r="H36" s="13" t="str">
        <f>HYPERLINK("http://slimages.macys.com/is/image/MCY/10288715 ")</f>
        <v xml:space="preserve">http://slimages.macys.com/is/image/MCY/10288715 </v>
      </c>
    </row>
    <row r="37" spans="1:8" ht="48.75">
      <c r="A37" s="11" t="s">
        <v>80</v>
      </c>
      <c r="B37" s="3" t="s">
        <v>81</v>
      </c>
      <c r="C37" s="5">
        <v>2</v>
      </c>
      <c r="D37" s="12">
        <v>45</v>
      </c>
      <c r="E37" s="7">
        <v>90</v>
      </c>
      <c r="F37" s="3" t="s">
        <v>82</v>
      </c>
      <c r="G37" s="3" t="s">
        <v>83</v>
      </c>
      <c r="H37" s="13" t="str">
        <f>HYPERLINK("http://slimages.macys.com/is/image/MCY/9265000 ")</f>
        <v xml:space="preserve">http://slimages.macys.com/is/image/MCY/9265000 </v>
      </c>
    </row>
    <row r="38" spans="1:8" ht="48.75">
      <c r="A38" s="11" t="s">
        <v>84</v>
      </c>
      <c r="B38" s="3" t="s">
        <v>85</v>
      </c>
      <c r="C38" s="5">
        <v>2</v>
      </c>
      <c r="D38" s="12">
        <v>48</v>
      </c>
      <c r="E38" s="7">
        <v>96</v>
      </c>
      <c r="F38" s="3" t="s">
        <v>82</v>
      </c>
      <c r="G38" s="3" t="s">
        <v>83</v>
      </c>
      <c r="H38" s="13" t="str">
        <f>HYPERLINK("http://slimages.macys.com/is/image/MCY/10275386 ")</f>
        <v xml:space="preserve">http://slimages.macys.com/is/image/MCY/10275386 </v>
      </c>
    </row>
    <row r="39" spans="1:8" ht="48.75">
      <c r="A39" s="11" t="s">
        <v>86</v>
      </c>
      <c r="B39" s="3" t="s">
        <v>87</v>
      </c>
      <c r="C39" s="5">
        <v>3</v>
      </c>
      <c r="D39" s="12">
        <v>39.5</v>
      </c>
      <c r="E39" s="7">
        <v>118.5</v>
      </c>
      <c r="F39" s="3" t="s">
        <v>21</v>
      </c>
      <c r="G39" s="3" t="s">
        <v>22</v>
      </c>
      <c r="H39" s="13" t="str">
        <f>HYPERLINK("http://slimages.macys.com/is/image/MCY/10127995 ")</f>
        <v xml:space="preserve">http://slimages.macys.com/is/image/MCY/10127995 </v>
      </c>
    </row>
    <row r="40" spans="1:8" ht="48.75">
      <c r="A40" s="11" t="s">
        <v>88</v>
      </c>
      <c r="B40" s="3" t="s">
        <v>87</v>
      </c>
      <c r="C40" s="5">
        <v>3</v>
      </c>
      <c r="D40" s="12">
        <v>39.5</v>
      </c>
      <c r="E40" s="7">
        <v>118.5</v>
      </c>
      <c r="F40" s="3" t="s">
        <v>21</v>
      </c>
      <c r="G40" s="3" t="s">
        <v>22</v>
      </c>
      <c r="H40" s="13" t="str">
        <f>HYPERLINK("http://slimages.macys.com/is/image/MCY/10127995 ")</f>
        <v xml:space="preserve">http://slimages.macys.com/is/image/MCY/10127995 </v>
      </c>
    </row>
    <row r="41" spans="1:8" ht="48.75">
      <c r="A41" s="11" t="s">
        <v>89</v>
      </c>
      <c r="B41" s="3" t="s">
        <v>90</v>
      </c>
      <c r="C41" s="5">
        <v>1</v>
      </c>
      <c r="D41" s="12">
        <v>49.5</v>
      </c>
      <c r="E41" s="7">
        <v>49.5</v>
      </c>
      <c r="F41" s="3" t="s">
        <v>21</v>
      </c>
      <c r="G41" s="3" t="s">
        <v>22</v>
      </c>
      <c r="H41" s="13" t="str">
        <f>HYPERLINK("http://slimages.macys.com/is/image/MCY/10320729 ")</f>
        <v xml:space="preserve">http://slimages.macys.com/is/image/MCY/10320729 </v>
      </c>
    </row>
    <row r="42" spans="1:8" ht="48.75">
      <c r="A42" s="11" t="s">
        <v>91</v>
      </c>
      <c r="B42" s="3" t="s">
        <v>92</v>
      </c>
      <c r="C42" s="5">
        <v>2</v>
      </c>
      <c r="D42" s="12">
        <v>48</v>
      </c>
      <c r="E42" s="7">
        <v>96</v>
      </c>
      <c r="F42" s="3" t="s">
        <v>82</v>
      </c>
      <c r="G42" s="3" t="s">
        <v>83</v>
      </c>
      <c r="H42" s="13" t="str">
        <f>HYPERLINK("http://slimages.macys.com/is/image/MCY/11485702 ")</f>
        <v xml:space="preserve">http://slimages.macys.com/is/image/MCY/11485702 </v>
      </c>
    </row>
    <row r="43" spans="1:8" ht="48.75">
      <c r="A43" s="11" t="s">
        <v>93</v>
      </c>
      <c r="B43" s="3" t="s">
        <v>94</v>
      </c>
      <c r="C43" s="5">
        <v>1</v>
      </c>
      <c r="D43" s="12">
        <v>48</v>
      </c>
      <c r="E43" s="7">
        <v>48</v>
      </c>
      <c r="F43" s="3" t="s">
        <v>82</v>
      </c>
      <c r="G43" s="3" t="s">
        <v>83</v>
      </c>
      <c r="H43" s="13" t="str">
        <f>HYPERLINK("http://slimages.macys.com/is/image/MCY/9771339 ")</f>
        <v xml:space="preserve">http://slimages.macys.com/is/image/MCY/9771339 </v>
      </c>
    </row>
    <row r="44" spans="1:8" ht="48.75">
      <c r="A44" s="11" t="s">
        <v>95</v>
      </c>
      <c r="B44" s="3" t="s">
        <v>96</v>
      </c>
      <c r="C44" s="5">
        <v>1</v>
      </c>
      <c r="D44" s="12">
        <v>59.5</v>
      </c>
      <c r="E44" s="7">
        <v>59.5</v>
      </c>
      <c r="F44" s="3" t="s">
        <v>21</v>
      </c>
      <c r="G44" s="3" t="s">
        <v>50</v>
      </c>
      <c r="H44" s="13" t="str">
        <f>HYPERLINK("http://slimages.macys.com/is/image/MCY/9902142 ")</f>
        <v xml:space="preserve">http://slimages.macys.com/is/image/MCY/9902142 </v>
      </c>
    </row>
    <row r="45" spans="1:8" ht="48.75">
      <c r="A45" s="11" t="s">
        <v>97</v>
      </c>
      <c r="B45" s="3" t="s">
        <v>98</v>
      </c>
      <c r="C45" s="5">
        <v>1</v>
      </c>
      <c r="D45" s="12">
        <v>39.5</v>
      </c>
      <c r="E45" s="7">
        <v>39.5</v>
      </c>
      <c r="F45" s="3" t="s">
        <v>21</v>
      </c>
      <c r="G45" s="3" t="s">
        <v>22</v>
      </c>
      <c r="H45" s="13" t="str">
        <f>HYPERLINK("http://slimages.macys.com/is/image/MCY/10327486 ")</f>
        <v xml:space="preserve">http://slimages.macys.com/is/image/MCY/10327486 </v>
      </c>
    </row>
    <row r="46" spans="1:8" ht="48.75">
      <c r="A46" s="11" t="s">
        <v>99</v>
      </c>
      <c r="B46" s="3" t="s">
        <v>100</v>
      </c>
      <c r="C46" s="5">
        <v>1</v>
      </c>
      <c r="D46" s="12">
        <v>39.5</v>
      </c>
      <c r="E46" s="7">
        <v>39.5</v>
      </c>
      <c r="F46" s="3" t="s">
        <v>21</v>
      </c>
      <c r="G46" s="3" t="s">
        <v>22</v>
      </c>
      <c r="H46" s="13" t="str">
        <f>HYPERLINK("http://slimages.macys.com/is/image/MCY/9372057 ")</f>
        <v xml:space="preserve">http://slimages.macys.com/is/image/MCY/9372057 </v>
      </c>
    </row>
    <row r="47" spans="1:8" ht="48.75">
      <c r="A47" s="11" t="s">
        <v>101</v>
      </c>
      <c r="B47" s="3" t="s">
        <v>102</v>
      </c>
      <c r="C47" s="5">
        <v>1</v>
      </c>
      <c r="D47" s="12">
        <v>29.5</v>
      </c>
      <c r="E47" s="7">
        <v>29.5</v>
      </c>
      <c r="F47" s="3" t="s">
        <v>21</v>
      </c>
      <c r="G47" s="3" t="s">
        <v>22</v>
      </c>
      <c r="H47" s="13" t="str">
        <f>HYPERLINK("http://slimages.macys.com/is/image/MCY/10442243 ")</f>
        <v xml:space="preserve">http://slimages.macys.com/is/image/MCY/10442243 </v>
      </c>
    </row>
    <row r="48" spans="1:8" ht="48.75">
      <c r="A48" s="11" t="s">
        <v>103</v>
      </c>
      <c r="B48" s="3" t="s">
        <v>102</v>
      </c>
      <c r="C48" s="5">
        <v>1</v>
      </c>
      <c r="D48" s="12">
        <v>29.5</v>
      </c>
      <c r="E48" s="7">
        <v>29.5</v>
      </c>
      <c r="F48" s="3" t="s">
        <v>21</v>
      </c>
      <c r="G48" s="3" t="s">
        <v>22</v>
      </c>
      <c r="H48" s="13" t="str">
        <f>HYPERLINK("http://slimages.macys.com/is/image/MCY/10442243 ")</f>
        <v xml:space="preserve">http://slimages.macys.com/is/image/MCY/10442243 </v>
      </c>
    </row>
    <row r="49" spans="1:8" ht="48.75">
      <c r="A49" s="11" t="s">
        <v>104</v>
      </c>
      <c r="B49" s="3" t="s">
        <v>105</v>
      </c>
      <c r="C49" s="5">
        <v>1</v>
      </c>
      <c r="D49" s="12">
        <v>35.1</v>
      </c>
      <c r="E49" s="7">
        <v>35.1</v>
      </c>
      <c r="F49" s="3" t="s">
        <v>106</v>
      </c>
      <c r="G49" s="3" t="s">
        <v>107</v>
      </c>
      <c r="H49" s="13" t="str">
        <f>HYPERLINK("http://slimages.macys.com/is/image/MCY/3026107 ")</f>
        <v xml:space="preserve">http://slimages.macys.com/is/image/MCY/3026107 </v>
      </c>
    </row>
    <row r="50" spans="1:8" ht="48.75">
      <c r="A50" s="11" t="s">
        <v>108</v>
      </c>
      <c r="B50" s="3" t="s">
        <v>109</v>
      </c>
      <c r="C50" s="5">
        <v>1</v>
      </c>
      <c r="D50" s="12">
        <v>43.6</v>
      </c>
      <c r="E50" s="7">
        <v>43.6</v>
      </c>
      <c r="F50" s="3" t="s">
        <v>40</v>
      </c>
      <c r="G50" s="3" t="s">
        <v>110</v>
      </c>
      <c r="H50" s="13" t="str">
        <f>HYPERLINK("http://slimages.macys.com/is/image/MCY/9489069 ")</f>
        <v xml:space="preserve">http://slimages.macys.com/is/image/MCY/9489069 </v>
      </c>
    </row>
    <row r="51" spans="1:8" ht="48.75">
      <c r="A51" s="11" t="s">
        <v>111</v>
      </c>
      <c r="B51" s="3" t="s">
        <v>112</v>
      </c>
      <c r="C51" s="5">
        <v>1</v>
      </c>
      <c r="D51" s="12">
        <v>39.6</v>
      </c>
      <c r="E51" s="7">
        <v>39.6</v>
      </c>
      <c r="F51" s="3" t="s">
        <v>40</v>
      </c>
      <c r="G51" s="3" t="s">
        <v>110</v>
      </c>
      <c r="H51" s="13" t="str">
        <f>HYPERLINK("http://slimages.macys.com/is/image/MCY/10181368 ")</f>
        <v xml:space="preserve">http://slimages.macys.com/is/image/MCY/10181368 </v>
      </c>
    </row>
    <row r="52" spans="1:8" ht="48.75">
      <c r="A52" s="11" t="s">
        <v>113</v>
      </c>
      <c r="B52" s="3" t="s">
        <v>114</v>
      </c>
      <c r="C52" s="5">
        <v>1</v>
      </c>
      <c r="D52" s="12">
        <v>28.5</v>
      </c>
      <c r="E52" s="7">
        <v>28.5</v>
      </c>
      <c r="F52" s="3" t="s">
        <v>115</v>
      </c>
      <c r="G52" s="3" t="s">
        <v>116</v>
      </c>
      <c r="H52" s="13" t="str">
        <f>HYPERLINK("http://slimages.macys.com/is/image/MCY/9307393 ")</f>
        <v xml:space="preserve">http://slimages.macys.com/is/image/MCY/9307393 </v>
      </c>
    </row>
    <row r="53" spans="1:8" ht="48.75">
      <c r="A53" s="11" t="s">
        <v>117</v>
      </c>
      <c r="B53" s="3" t="s">
        <v>118</v>
      </c>
      <c r="C53" s="5">
        <v>1</v>
      </c>
      <c r="D53" s="12">
        <v>19.5</v>
      </c>
      <c r="E53" s="7">
        <v>19.5</v>
      </c>
      <c r="F53" s="3" t="s">
        <v>21</v>
      </c>
      <c r="G53" s="3" t="s">
        <v>22</v>
      </c>
      <c r="H53" s="13" t="str">
        <f>HYPERLINK("http://slimages.macys.com/is/image/MCY/10199697 ")</f>
        <v xml:space="preserve">http://slimages.macys.com/is/image/MCY/10199697 </v>
      </c>
    </row>
    <row r="54" spans="1:8" ht="48.75">
      <c r="A54" s="11" t="s">
        <v>119</v>
      </c>
      <c r="B54" s="3" t="s">
        <v>120</v>
      </c>
      <c r="C54" s="5">
        <v>1</v>
      </c>
      <c r="D54" s="12">
        <v>39.5</v>
      </c>
      <c r="E54" s="7">
        <v>39.5</v>
      </c>
      <c r="F54" s="3" t="s">
        <v>21</v>
      </c>
      <c r="G54" s="3" t="s">
        <v>50</v>
      </c>
      <c r="H54" s="13" t="str">
        <f>HYPERLINK("http://slimages.macys.com/is/image/MCY/10973183 ")</f>
        <v xml:space="preserve">http://slimages.macys.com/is/image/MCY/10973183 </v>
      </c>
    </row>
    <row r="55" spans="1:8" ht="48.75">
      <c r="A55" s="11" t="s">
        <v>121</v>
      </c>
      <c r="B55" s="3" t="s">
        <v>122</v>
      </c>
      <c r="C55" s="5">
        <v>5</v>
      </c>
      <c r="D55" s="12">
        <v>19.5</v>
      </c>
      <c r="E55" s="7">
        <v>97.5</v>
      </c>
      <c r="F55" s="3" t="s">
        <v>21</v>
      </c>
      <c r="G55" s="3" t="s">
        <v>22</v>
      </c>
      <c r="H55" s="13" t="str">
        <f>HYPERLINK("http://slimages.macys.com/is/image/MCY/9863198 ")</f>
        <v xml:space="preserve">http://slimages.macys.com/is/image/MCY/9863198 </v>
      </c>
    </row>
    <row r="56" spans="1:8" ht="48.75">
      <c r="A56" s="11" t="s">
        <v>123</v>
      </c>
      <c r="B56" s="3" t="s">
        <v>124</v>
      </c>
      <c r="C56" s="5">
        <v>2</v>
      </c>
      <c r="D56" s="12">
        <v>14.5</v>
      </c>
      <c r="E56" s="7">
        <v>29</v>
      </c>
      <c r="F56" s="3" t="s">
        <v>21</v>
      </c>
      <c r="G56" s="3" t="s">
        <v>22</v>
      </c>
      <c r="H56" s="13" t="str">
        <f>HYPERLINK("http://slimages.macys.com/is/image/MCY/10291424 ")</f>
        <v xml:space="preserve">http://slimages.macys.com/is/image/MCY/10291424 </v>
      </c>
    </row>
    <row r="57" spans="1:8" ht="48.75">
      <c r="A57" s="11" t="s">
        <v>125</v>
      </c>
      <c r="B57" s="3" t="s">
        <v>124</v>
      </c>
      <c r="C57" s="5">
        <v>1</v>
      </c>
      <c r="D57" s="12">
        <v>14.5</v>
      </c>
      <c r="E57" s="7">
        <v>14.5</v>
      </c>
      <c r="F57" s="3" t="s">
        <v>21</v>
      </c>
      <c r="G57" s="3" t="s">
        <v>22</v>
      </c>
      <c r="H57" s="13" t="str">
        <f>HYPERLINK("http://slimages.macys.com/is/image/MCY/10291424 ")</f>
        <v xml:space="preserve">http://slimages.macys.com/is/image/MCY/10291424 </v>
      </c>
    </row>
    <row r="58" spans="1:8" ht="48.75">
      <c r="A58" s="11" t="s">
        <v>126</v>
      </c>
      <c r="B58" s="3" t="s">
        <v>124</v>
      </c>
      <c r="C58" s="5">
        <v>1</v>
      </c>
      <c r="D58" s="12">
        <v>14.5</v>
      </c>
      <c r="E58" s="7">
        <v>14.5</v>
      </c>
      <c r="F58" s="3" t="s">
        <v>21</v>
      </c>
      <c r="G58" s="3" t="s">
        <v>22</v>
      </c>
      <c r="H58" s="13" t="str">
        <f>HYPERLINK("http://slimages.macys.com/is/image/MCY/10291424 ")</f>
        <v xml:space="preserve">http://slimages.macys.com/is/image/MCY/10291424 </v>
      </c>
    </row>
  </sheetData>
  <pageMargins left="0.5" right="0.5" top="0.25" bottom="0.25" header="0.3" footer="0.3"/>
  <pageSetup scale="6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11939389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2019-08-19T22:49:58Z</dcterms:created>
  <dcterms:modified xsi:type="dcterms:W3CDTF">2019-08-19T22:50:27Z</dcterms:modified>
</cp:coreProperties>
</file>